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905" yWindow="1080" windowWidth="15120" windowHeight="8010"/>
  </bookViews>
  <sheets>
    <sheet name="Основной" sheetId="1" r:id="rId1"/>
    <sheet name="ПРИМЕР" sheetId="3" r:id="rId2"/>
  </sheets>
  <calcPr calcId="124519"/>
</workbook>
</file>

<file path=xl/calcChain.xml><?xml version="1.0" encoding="utf-8"?>
<calcChain xmlns="http://schemas.openxmlformats.org/spreadsheetml/2006/main">
  <c r="E20" i="1"/>
  <c r="D20"/>
  <c r="C20"/>
  <c r="E19"/>
  <c r="E18"/>
  <c r="D19"/>
  <c r="D18"/>
  <c r="C19"/>
  <c r="C18"/>
  <c r="D20" i="3" l="1"/>
  <c r="D26"/>
  <c r="E7"/>
  <c r="D8"/>
  <c r="D30" s="1"/>
  <c r="D19"/>
  <c r="H26"/>
  <c r="H25"/>
  <c r="D18"/>
  <c r="F26"/>
  <c r="E26"/>
  <c r="F20"/>
  <c r="E20"/>
  <c r="F18"/>
  <c r="E18"/>
  <c r="F14"/>
  <c r="F12" s="1"/>
  <c r="E14"/>
  <c r="D12"/>
  <c r="E12"/>
  <c r="F8"/>
  <c r="E8"/>
  <c r="F7"/>
  <c r="E19"/>
  <c r="F5"/>
  <c r="D5"/>
  <c r="E12" i="1"/>
  <c r="C5"/>
  <c r="D8"/>
  <c r="E8"/>
  <c r="C8"/>
  <c r="D12"/>
  <c r="D5"/>
  <c r="E5"/>
  <c r="F19" i="3" l="1"/>
  <c r="E5"/>
  <c r="C12" i="1"/>
</calcChain>
</file>

<file path=xl/sharedStrings.xml><?xml version="1.0" encoding="utf-8"?>
<sst xmlns="http://schemas.openxmlformats.org/spreadsheetml/2006/main" count="67" uniqueCount="35">
  <si>
    <t>Код КИВФ</t>
  </si>
  <si>
    <t>Наименование источников внутреннего финансирования</t>
  </si>
  <si>
    <t>2020 год</t>
  </si>
  <si>
    <t>2021 год</t>
  </si>
  <si>
    <t>2022 год</t>
  </si>
  <si>
    <t>933 01 02 00 00 00 0000  000</t>
  </si>
  <si>
    <t>Кредиты кредитных организаций в валюте Российской Федерации</t>
  </si>
  <si>
    <t>в том числе:</t>
  </si>
  <si>
    <t>933 01 02 00 00 05 0000 710</t>
  </si>
  <si>
    <t>Получение кредитов от кредитных организаций бюджетами муниципальных районов в валюте Российской Федерации</t>
  </si>
  <si>
    <t>933 01 03 00 00 00 0000  000</t>
  </si>
  <si>
    <t>Бюджетные кредиты от других бюджетов бюджетной системы Российской Федерации в валюте Российской Федерации</t>
  </si>
  <si>
    <t>933 01 03 01 00 05 0000 710</t>
  </si>
  <si>
    <t>Получение кредитов от других бюджетов бюджетной системы Российской Федерации бюджетами муниципальных районов</t>
  </si>
  <si>
    <t>933 01 03 01 00 05 0000 810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</si>
  <si>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</si>
  <si>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933 01 06 00 00 00 0000 000</t>
  </si>
  <si>
    <t>Иные источники внутреннего финансирования дефицитов бюджетов</t>
  </si>
  <si>
    <t>933 01 06 05 02 05 0000 640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</si>
  <si>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</si>
  <si>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933 01 06 05 02 05 0000 540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</si>
  <si>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</si>
  <si>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000 01 05 00 00 00 0000 000</t>
  </si>
  <si>
    <t>Изменение остатков средств на счетах по учету средств бюджета</t>
  </si>
  <si>
    <t>Увеличение прочих остатков денежных средств бюджетов муниципальных районов</t>
  </si>
  <si>
    <t>000 01 05 02 01 05 0000 510</t>
  </si>
  <si>
    <t>000 01 05 02 01 05 0000 610</t>
  </si>
  <si>
    <t>Уменьшение прочих остатков денежных средств бюджетов муниципальных районов</t>
  </si>
  <si>
    <t>ИТОГО ИСТОЧНИКОВ ВНУТРЕННЕГО ФИНАНСИРОВАНИЯ</t>
  </si>
  <si>
    <t xml:space="preserve">Источники финансирования дефицита бюджета
Юстинского районного муниципального образования на 2020 год и на плановый период 2021-2022 годов
</t>
  </si>
  <si>
    <t>расходы</t>
  </si>
  <si>
    <t>доходы</t>
  </si>
  <si>
    <t xml:space="preserve">Приложение №10 к решению СД ЮРМО РК от 20 декабря 2019 г № 202 «О бюджете Юстинского районного муниципального образования на 2020 год и на плановый период 2021-2022 годов»
</t>
  </si>
  <si>
    <t xml:space="preserve">Источники финансирования дефицита бюджета
Юстинского районного муниципального образования на 2023 год и на плановый период 2024-2025 годов
</t>
  </si>
  <si>
    <t xml:space="preserve">Приложение №10 к решению СД ЮРМО РК от 26 декабря 2022 г № 110 «О бюджете Юстинского районного муниципального образования на 2023 год и на плановый период 2024-2025 годов»
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</si>
</sst>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right" wrapText="1"/>
    </xf>
    <xf numFmtId="164" fontId="0" fillId="0" borderId="0" xfId="0" applyNumberFormat="1"/>
    <xf numFmtId="165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" fontId="0" fillId="0" borderId="0" xfId="0" applyNumberFormat="1"/>
    <xf numFmtId="2" fontId="0" fillId="0" borderId="0" xfId="0" applyNumberFormat="1"/>
    <xf numFmtId="4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"/>
  <sheetViews>
    <sheetView tabSelected="1" zoomScale="90" zoomScaleNormal="90" workbookViewId="0">
      <selection activeCell="C1" sqref="C1:E1"/>
    </sheetView>
  </sheetViews>
  <sheetFormatPr defaultRowHeight="15"/>
  <cols>
    <col min="1" max="1" width="29" bestFit="1" customWidth="1"/>
    <col min="2" max="2" width="63.5703125" bestFit="1" customWidth="1"/>
    <col min="3" max="3" width="12.140625" bestFit="1" customWidth="1"/>
    <col min="4" max="5" width="11.5703125" bestFit="1" customWidth="1"/>
  </cols>
  <sheetData>
    <row r="1" spans="1:5" ht="92.25" customHeight="1">
      <c r="C1" s="17" t="s">
        <v>34</v>
      </c>
      <c r="D1" s="17"/>
      <c r="E1" s="17"/>
    </row>
    <row r="2" spans="1:5" ht="56.25" customHeight="1">
      <c r="A2" s="27" t="s">
        <v>33</v>
      </c>
      <c r="B2" s="27"/>
      <c r="C2" s="27"/>
      <c r="D2" s="27"/>
      <c r="E2" s="27"/>
    </row>
    <row r="4" spans="1:5" ht="15.75">
      <c r="A4" s="2" t="s">
        <v>0</v>
      </c>
      <c r="B4" s="2" t="s">
        <v>1</v>
      </c>
      <c r="C4" s="2">
        <v>2023</v>
      </c>
      <c r="D4" s="2">
        <v>2024</v>
      </c>
      <c r="E4" s="2">
        <v>2025</v>
      </c>
    </row>
    <row r="5" spans="1:5" ht="31.5">
      <c r="A5" s="3" t="s">
        <v>5</v>
      </c>
      <c r="B5" s="8" t="s">
        <v>6</v>
      </c>
      <c r="C5" s="4">
        <f>SUM(C7)</f>
        <v>5255.2</v>
      </c>
      <c r="D5" s="4">
        <f t="shared" ref="D5:E5" si="0">SUM(D7)</f>
        <v>2920</v>
      </c>
      <c r="E5" s="4">
        <f t="shared" si="0"/>
        <v>11500</v>
      </c>
    </row>
    <row r="6" spans="1:5" ht="15.75">
      <c r="A6" s="2" t="s">
        <v>7</v>
      </c>
      <c r="B6" s="5"/>
      <c r="C6" s="2"/>
      <c r="D6" s="2"/>
      <c r="E6" s="2"/>
    </row>
    <row r="7" spans="1:5" ht="31.5">
      <c r="A7" s="2" t="s">
        <v>8</v>
      </c>
      <c r="B7" s="9" t="s">
        <v>9</v>
      </c>
      <c r="C7" s="16">
        <v>5255.2</v>
      </c>
      <c r="D7" s="16">
        <v>2920</v>
      </c>
      <c r="E7" s="16">
        <v>11500</v>
      </c>
    </row>
    <row r="8" spans="1:5" ht="47.25">
      <c r="A8" s="3" t="s">
        <v>10</v>
      </c>
      <c r="B8" s="8" t="s">
        <v>11</v>
      </c>
      <c r="C8" s="4">
        <f>SUM(C10+C11)</f>
        <v>-2755.2</v>
      </c>
      <c r="D8" s="4">
        <f t="shared" ref="D8:E8" si="1">SUM(D10+D11)</f>
        <v>-720</v>
      </c>
      <c r="E8" s="4">
        <f t="shared" si="1"/>
        <v>-10000</v>
      </c>
    </row>
    <row r="9" spans="1:5" ht="15.75">
      <c r="A9" s="18" t="s">
        <v>7</v>
      </c>
      <c r="B9" s="19"/>
      <c r="C9" s="19"/>
      <c r="D9" s="19"/>
      <c r="E9" s="20"/>
    </row>
    <row r="10" spans="1:5" ht="37.5" customHeight="1">
      <c r="A10" s="2" t="s">
        <v>12</v>
      </c>
      <c r="B10" s="9" t="s">
        <v>13</v>
      </c>
      <c r="C10" s="13">
        <v>0</v>
      </c>
      <c r="D10" s="13">
        <v>0</v>
      </c>
      <c r="E10" s="13">
        <v>0</v>
      </c>
    </row>
    <row r="11" spans="1:5" ht="47.25">
      <c r="A11" s="2" t="s">
        <v>14</v>
      </c>
      <c r="B11" s="9" t="s">
        <v>15</v>
      </c>
      <c r="C11" s="6">
        <v>-2755.2</v>
      </c>
      <c r="D11" s="6">
        <v>-720</v>
      </c>
      <c r="E11" s="13">
        <v>-10000</v>
      </c>
    </row>
    <row r="12" spans="1:5" ht="31.5">
      <c r="A12" s="3" t="s">
        <v>16</v>
      </c>
      <c r="B12" s="8" t="s">
        <v>17</v>
      </c>
      <c r="C12" s="4">
        <f>SUM(C14+C15)</f>
        <v>0</v>
      </c>
      <c r="D12" s="4">
        <f t="shared" ref="D12:E12" si="2">SUM(D14+D15)</f>
        <v>0</v>
      </c>
      <c r="E12" s="4">
        <f t="shared" si="2"/>
        <v>0</v>
      </c>
    </row>
    <row r="13" spans="1:5" ht="15.75">
      <c r="A13" s="18" t="s">
        <v>7</v>
      </c>
      <c r="B13" s="19"/>
      <c r="C13" s="19"/>
      <c r="D13" s="19"/>
      <c r="E13" s="20"/>
    </row>
    <row r="14" spans="1:5" ht="55.5" customHeight="1">
      <c r="A14" s="2" t="s">
        <v>18</v>
      </c>
      <c r="B14" s="9" t="s">
        <v>19</v>
      </c>
      <c r="C14" s="13">
        <v>0</v>
      </c>
      <c r="D14" s="13">
        <v>0</v>
      </c>
      <c r="E14" s="13">
        <v>0</v>
      </c>
    </row>
    <row r="15" spans="1:5" ht="47.25">
      <c r="A15" s="2" t="s">
        <v>20</v>
      </c>
      <c r="B15" s="9" t="s">
        <v>21</v>
      </c>
      <c r="C15" s="13">
        <v>0</v>
      </c>
      <c r="D15" s="13">
        <v>0</v>
      </c>
      <c r="E15" s="13">
        <v>0</v>
      </c>
    </row>
    <row r="16" spans="1:5" ht="31.5">
      <c r="A16" s="2" t="s">
        <v>22</v>
      </c>
      <c r="B16" s="9" t="s">
        <v>23</v>
      </c>
      <c r="C16" s="12">
        <v>0</v>
      </c>
      <c r="D16" s="12">
        <v>0</v>
      </c>
      <c r="E16" s="12">
        <v>0</v>
      </c>
    </row>
    <row r="17" spans="1:9" ht="15.75">
      <c r="A17" s="18" t="s">
        <v>7</v>
      </c>
      <c r="B17" s="19"/>
      <c r="C17" s="19"/>
      <c r="D17" s="19"/>
      <c r="E17" s="20"/>
    </row>
    <row r="18" spans="1:9" ht="31.5">
      <c r="A18" s="2" t="s">
        <v>25</v>
      </c>
      <c r="B18" s="9" t="s">
        <v>24</v>
      </c>
      <c r="C18" s="7">
        <f>582317.73+C7+C14+C10</f>
        <v>587572.92999999993</v>
      </c>
      <c r="D18" s="7">
        <f>SUM(374207.89+D16+D7+D14+D10)</f>
        <v>377127.89</v>
      </c>
      <c r="E18" s="7">
        <f>SUM(250045.93+E16+E7+E14+E10)</f>
        <v>261545.93</v>
      </c>
      <c r="G18" s="15"/>
      <c r="H18" s="15"/>
      <c r="I18" s="15"/>
    </row>
    <row r="19" spans="1:9" ht="31.5">
      <c r="A19" s="2" t="s">
        <v>26</v>
      </c>
      <c r="B19" s="9" t="s">
        <v>27</v>
      </c>
      <c r="C19" s="7">
        <f>-584817.73+C11+C15</f>
        <v>-587572.92999999993</v>
      </c>
      <c r="D19" s="7">
        <f>SUM(-376407.89+D11+D15)</f>
        <v>-377127.89</v>
      </c>
      <c r="E19" s="7">
        <f>SUM(-251545.93+E11+E15)</f>
        <v>-261545.93</v>
      </c>
    </row>
    <row r="20" spans="1:9" ht="15" customHeight="1">
      <c r="A20" s="21" t="s">
        <v>28</v>
      </c>
      <c r="B20" s="22"/>
      <c r="C20" s="25">
        <f>SUM(-584817.73+582317.73)</f>
        <v>-2500</v>
      </c>
      <c r="D20" s="25">
        <f>SUM(-376407.89+374207.89)</f>
        <v>-2200</v>
      </c>
      <c r="E20" s="25">
        <f>SUM(-251545.93+250045.93)</f>
        <v>-1500</v>
      </c>
    </row>
    <row r="21" spans="1:9" ht="15" customHeight="1">
      <c r="A21" s="23"/>
      <c r="B21" s="24"/>
      <c r="C21" s="26"/>
      <c r="D21" s="26"/>
      <c r="E21" s="26"/>
    </row>
    <row r="22" spans="1:9">
      <c r="B22" s="1"/>
    </row>
    <row r="23" spans="1:9">
      <c r="B23" s="10"/>
      <c r="C23" s="15"/>
      <c r="D23" s="15"/>
      <c r="E23" s="15"/>
    </row>
    <row r="24" spans="1:9">
      <c r="B24" s="10"/>
      <c r="C24" s="15"/>
      <c r="D24" s="15"/>
      <c r="E24" s="15"/>
    </row>
    <row r="25" spans="1:9">
      <c r="B25" s="10"/>
    </row>
    <row r="26" spans="1:9">
      <c r="B26" s="1"/>
      <c r="C26" s="15"/>
      <c r="D26" s="15"/>
      <c r="E26" s="15"/>
    </row>
    <row r="27" spans="1:9">
      <c r="B27" s="1"/>
    </row>
    <row r="28" spans="1:9">
      <c r="B28" s="1"/>
    </row>
    <row r="29" spans="1:9">
      <c r="B29" s="1"/>
    </row>
  </sheetData>
  <mergeCells count="9">
    <mergeCell ref="C1:E1"/>
    <mergeCell ref="A13:E13"/>
    <mergeCell ref="A9:E9"/>
    <mergeCell ref="A17:E17"/>
    <mergeCell ref="A20:B21"/>
    <mergeCell ref="C20:C21"/>
    <mergeCell ref="D20:D21"/>
    <mergeCell ref="E20:E21"/>
    <mergeCell ref="A2:E2"/>
  </mergeCells>
  <pageMargins left="0.70866141732283472" right="0.70866141732283472" top="0.74803149606299213" bottom="0.74803149606299213" header="0.31496062992125984" footer="0.31496062992125984"/>
  <pageSetup paperSize="9" scale="6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30"/>
  <sheetViews>
    <sheetView topLeftCell="A5" workbookViewId="0">
      <selection activeCell="D20" sqref="D20:D21"/>
    </sheetView>
  </sheetViews>
  <sheetFormatPr defaultRowHeight="15"/>
  <cols>
    <col min="2" max="2" width="33.5703125" customWidth="1"/>
    <col min="3" max="3" width="42.7109375" customWidth="1"/>
    <col min="4" max="4" width="12.5703125" customWidth="1"/>
    <col min="5" max="5" width="11.85546875" customWidth="1"/>
    <col min="6" max="6" width="11.7109375" customWidth="1"/>
  </cols>
  <sheetData>
    <row r="1" spans="2:6" ht="91.5" customHeight="1">
      <c r="D1" s="17" t="s">
        <v>32</v>
      </c>
      <c r="E1" s="17"/>
      <c r="F1" s="17"/>
    </row>
    <row r="2" spans="2:6" ht="18.75">
      <c r="B2" s="27" t="s">
        <v>29</v>
      </c>
      <c r="C2" s="27"/>
      <c r="D2" s="27"/>
      <c r="E2" s="27"/>
      <c r="F2" s="27"/>
    </row>
    <row r="4" spans="2:6" ht="15.75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</row>
    <row r="5" spans="2:6" ht="31.5">
      <c r="B5" s="3" t="s">
        <v>5</v>
      </c>
      <c r="C5" s="8" t="s">
        <v>6</v>
      </c>
      <c r="D5" s="4">
        <f>SUM(D7)</f>
        <v>6134</v>
      </c>
      <c r="E5" s="4">
        <f t="shared" ref="E5:F5" si="0">SUM(E7)</f>
        <v>5391.18</v>
      </c>
      <c r="F5" s="4">
        <f t="shared" si="0"/>
        <v>3411.58</v>
      </c>
    </row>
    <row r="6" spans="2:6" ht="15.75">
      <c r="B6" s="2" t="s">
        <v>7</v>
      </c>
      <c r="C6" s="5"/>
      <c r="D6" s="2"/>
      <c r="E6" s="2"/>
      <c r="F6" s="2"/>
    </row>
    <row r="7" spans="2:6" ht="63">
      <c r="B7" s="2" t="s">
        <v>8</v>
      </c>
      <c r="C7" s="9" t="s">
        <v>9</v>
      </c>
      <c r="D7" s="6">
        <v>6134</v>
      </c>
      <c r="E7" s="6">
        <f>5724.68-333.5</f>
        <v>5391.18</v>
      </c>
      <c r="F7" s="6">
        <f>3711.58-300</f>
        <v>3411.58</v>
      </c>
    </row>
    <row r="8" spans="2:6" ht="63">
      <c r="B8" s="3" t="s">
        <v>10</v>
      </c>
      <c r="C8" s="8" t="s">
        <v>11</v>
      </c>
      <c r="D8" s="4">
        <f t="shared" ref="D8:F8" si="1">SUM(D10+D11)</f>
        <v>-3512.8</v>
      </c>
      <c r="E8" s="4">
        <f t="shared" si="1"/>
        <v>-2771.4</v>
      </c>
      <c r="F8" s="4">
        <f t="shared" si="1"/>
        <v>-1000</v>
      </c>
    </row>
    <row r="9" spans="2:6" ht="15.75">
      <c r="B9" s="18" t="s">
        <v>7</v>
      </c>
      <c r="C9" s="19"/>
      <c r="D9" s="19"/>
      <c r="E9" s="19"/>
      <c r="F9" s="20"/>
    </row>
    <row r="10" spans="2:6" ht="63">
      <c r="B10" s="2" t="s">
        <v>12</v>
      </c>
      <c r="C10" s="9" t="s">
        <v>13</v>
      </c>
      <c r="D10" s="2"/>
      <c r="E10" s="2"/>
      <c r="F10" s="2"/>
    </row>
    <row r="11" spans="2:6" ht="78.75">
      <c r="B11" s="2" t="s">
        <v>14</v>
      </c>
      <c r="C11" s="9" t="s">
        <v>15</v>
      </c>
      <c r="D11" s="6">
        <v>-3512.8</v>
      </c>
      <c r="E11" s="6">
        <v>-2771.4</v>
      </c>
      <c r="F11" s="13">
        <v>-1000</v>
      </c>
    </row>
    <row r="12" spans="2:6" ht="31.5">
      <c r="B12" s="3" t="s">
        <v>16</v>
      </c>
      <c r="C12" s="8" t="s">
        <v>17</v>
      </c>
      <c r="D12" s="4">
        <f>SUM(D14+D15)</f>
        <v>356.4</v>
      </c>
      <c r="E12" s="4">
        <f t="shared" ref="E12:F12" si="2">SUM(E14+E15)</f>
        <v>633.5</v>
      </c>
      <c r="F12" s="4">
        <f t="shared" si="2"/>
        <v>500</v>
      </c>
    </row>
    <row r="13" spans="2:6" ht="15.75">
      <c r="B13" s="18" t="s">
        <v>7</v>
      </c>
      <c r="C13" s="19"/>
      <c r="D13" s="19"/>
      <c r="E13" s="19"/>
      <c r="F13" s="20"/>
    </row>
    <row r="14" spans="2:6" ht="94.5">
      <c r="B14" s="2" t="s">
        <v>18</v>
      </c>
      <c r="C14" s="9" t="s">
        <v>19</v>
      </c>
      <c r="D14" s="2">
        <v>356.4</v>
      </c>
      <c r="E14" s="2">
        <f>120+180+333.5</f>
        <v>633.5</v>
      </c>
      <c r="F14" s="13">
        <f>80+120+300</f>
        <v>500</v>
      </c>
    </row>
    <row r="15" spans="2:6" ht="78.75">
      <c r="B15" s="2" t="s">
        <v>20</v>
      </c>
      <c r="C15" s="9" t="s">
        <v>21</v>
      </c>
      <c r="D15" s="2"/>
      <c r="E15" s="2"/>
      <c r="F15" s="2"/>
    </row>
    <row r="16" spans="2:6" ht="31.5">
      <c r="B16" s="2" t="s">
        <v>22</v>
      </c>
      <c r="C16" s="9" t="s">
        <v>23</v>
      </c>
      <c r="D16" s="12">
        <v>0</v>
      </c>
      <c r="E16" s="12">
        <v>0</v>
      </c>
      <c r="F16" s="12">
        <v>0</v>
      </c>
    </row>
    <row r="17" spans="2:8" ht="15.75">
      <c r="B17" s="18" t="s">
        <v>7</v>
      </c>
      <c r="C17" s="19"/>
      <c r="D17" s="19"/>
      <c r="E17" s="19"/>
      <c r="F17" s="20"/>
    </row>
    <row r="18" spans="2:8" ht="47.25">
      <c r="B18" s="2" t="s">
        <v>25</v>
      </c>
      <c r="C18" s="9" t="s">
        <v>24</v>
      </c>
      <c r="D18" s="7">
        <f>D23+D11+D15</f>
        <v>-255167.5</v>
      </c>
      <c r="E18" s="7">
        <f t="shared" ref="E18:F18" si="3">E23+E11+E15</f>
        <v>-283971.40000000002</v>
      </c>
      <c r="F18" s="7">
        <f t="shared" si="3"/>
        <v>-215849.2</v>
      </c>
    </row>
    <row r="19" spans="2:8" ht="47.25">
      <c r="B19" s="2" t="s">
        <v>26</v>
      </c>
      <c r="C19" s="9" t="s">
        <v>27</v>
      </c>
      <c r="D19" s="7">
        <f>D24+D7+D10+D14+D16</f>
        <v>255167.5</v>
      </c>
      <c r="E19" s="7">
        <f t="shared" ref="E19:F19" si="4">E24+E7+E10+E14+E16</f>
        <v>283971.402</v>
      </c>
      <c r="F19" s="7">
        <f t="shared" si="4"/>
        <v>215849.20199999999</v>
      </c>
    </row>
    <row r="20" spans="2:8">
      <c r="B20" s="21" t="s">
        <v>28</v>
      </c>
      <c r="C20" s="22"/>
      <c r="D20" s="28">
        <f>D26</f>
        <v>-2977.6000000000058</v>
      </c>
      <c r="E20" s="28">
        <f t="shared" ref="E20:F20" si="5">SUM(E23+E24)</f>
        <v>-3253.2779999999912</v>
      </c>
      <c r="F20" s="28">
        <f t="shared" si="5"/>
        <v>-2911.5780000000086</v>
      </c>
    </row>
    <row r="21" spans="2:8">
      <c r="B21" s="23"/>
      <c r="C21" s="24"/>
      <c r="D21" s="29"/>
      <c r="E21" s="29"/>
      <c r="F21" s="29"/>
    </row>
    <row r="22" spans="2:8">
      <c r="C22" s="1"/>
    </row>
    <row r="23" spans="2:8">
      <c r="C23" s="10" t="s">
        <v>30</v>
      </c>
      <c r="D23" s="11">
        <v>-251654.7</v>
      </c>
      <c r="E23" s="11">
        <v>-281200</v>
      </c>
      <c r="F23" s="11">
        <v>-214849.2</v>
      </c>
    </row>
    <row r="24" spans="2:8">
      <c r="C24" s="10" t="s">
        <v>31</v>
      </c>
      <c r="D24">
        <v>248677.1</v>
      </c>
      <c r="E24">
        <v>277946.72200000001</v>
      </c>
      <c r="F24">
        <v>211937.622</v>
      </c>
    </row>
    <row r="25" spans="2:8">
      <c r="C25" s="10"/>
      <c r="H25" s="14">
        <f>D24+D7</f>
        <v>254811.1</v>
      </c>
    </row>
    <row r="26" spans="2:8">
      <c r="C26" s="1"/>
      <c r="D26" s="11">
        <f>SUM(D24+D23)</f>
        <v>-2977.6000000000058</v>
      </c>
      <c r="E26" s="11">
        <f t="shared" ref="E26:F26" si="6">SUM(E23:E25)</f>
        <v>-3253.2779999999912</v>
      </c>
      <c r="F26" s="11">
        <f t="shared" si="6"/>
        <v>-2911.5780000000086</v>
      </c>
      <c r="H26">
        <f>D10</f>
        <v>0</v>
      </c>
    </row>
    <row r="30" spans="2:8">
      <c r="D30" s="11">
        <f>D23+D8</f>
        <v>-255167.5</v>
      </c>
    </row>
  </sheetData>
  <mergeCells count="9">
    <mergeCell ref="B20:C21"/>
    <mergeCell ref="D20:D21"/>
    <mergeCell ref="E20:E21"/>
    <mergeCell ref="F20:F21"/>
    <mergeCell ref="D1:F1"/>
    <mergeCell ref="B2:F2"/>
    <mergeCell ref="B9:F9"/>
    <mergeCell ref="B13:F13"/>
    <mergeCell ref="B17:F17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Основной</vt:lpstr>
      <vt:lpstr>ПРИМЕР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2022-12-26T12:17:29Z</dcterms:modified>
</cp:coreProperties>
</file>